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5150" windowHeight="4920"/>
  </bookViews>
  <sheets>
    <sheet name="försätt" sheetId="2" r:id="rId1"/>
    <sheet name="stryktips" sheetId="1" r:id="rId2"/>
    <sheet name="v75" sheetId="3" r:id="rId3"/>
    <sheet name="v86" sheetId="5" r:id="rId4"/>
    <sheet name="v64" sheetId="6" r:id="rId5"/>
    <sheet name="v65" sheetId="7" r:id="rId6"/>
    <sheet name="Supertoto 14" sheetId="8" r:id="rId7"/>
    <sheet name="Supertoto Extra" sheetId="9" r:id="rId8"/>
  </sheets>
  <calcPr calcId="125725"/>
</workbook>
</file>

<file path=xl/calcChain.xml><?xml version="1.0" encoding="utf-8"?>
<calcChain xmlns="http://schemas.openxmlformats.org/spreadsheetml/2006/main">
  <c r="E46" i="8"/>
  <c r="D46"/>
  <c r="E42"/>
  <c r="D42"/>
  <c r="E43"/>
  <c r="E41"/>
  <c r="E40"/>
  <c r="E39"/>
  <c r="E38"/>
  <c r="E37"/>
  <c r="E36"/>
  <c r="E35"/>
  <c r="E34"/>
  <c r="E33"/>
  <c r="E32"/>
  <c r="E31"/>
  <c r="E30"/>
  <c r="D43"/>
  <c r="D41"/>
  <c r="D40"/>
  <c r="D39"/>
  <c r="D38"/>
  <c r="D37"/>
  <c r="D36"/>
  <c r="D35"/>
  <c r="D34"/>
  <c r="D33"/>
  <c r="D32"/>
  <c r="D31"/>
  <c r="D30"/>
  <c r="H34" l="1"/>
  <c r="H31"/>
  <c r="H32"/>
  <c r="H33"/>
  <c r="H27" i="1"/>
  <c r="H26"/>
  <c r="E37"/>
  <c r="D37"/>
  <c r="E36"/>
  <c r="D36"/>
  <c r="E35"/>
  <c r="D35"/>
  <c r="E34"/>
  <c r="D34"/>
  <c r="E33"/>
  <c r="D33"/>
  <c r="E32"/>
  <c r="D32"/>
  <c r="E31"/>
  <c r="D31"/>
  <c r="E30"/>
  <c r="D30"/>
  <c r="E29"/>
  <c r="D29"/>
  <c r="E28"/>
  <c r="D28"/>
  <c r="E27"/>
  <c r="D27"/>
  <c r="E26"/>
  <c r="D26"/>
  <c r="D40" s="1"/>
  <c r="E25"/>
  <c r="H28" s="1"/>
  <c r="D25"/>
  <c r="E15" i="9"/>
  <c r="E14"/>
  <c r="E12"/>
  <c r="E13" s="1"/>
  <c r="E13" i="8"/>
  <c r="E12"/>
  <c r="E11"/>
  <c r="E10"/>
  <c r="O13" i="7"/>
  <c r="N13"/>
  <c r="M13" s="1"/>
  <c r="K13"/>
  <c r="O12"/>
  <c r="N12"/>
  <c r="M12" s="1"/>
  <c r="K12"/>
  <c r="O11"/>
  <c r="N11"/>
  <c r="M11" s="1"/>
  <c r="K11"/>
  <c r="O10"/>
  <c r="N10"/>
  <c r="M10" s="1"/>
  <c r="K10"/>
  <c r="O9"/>
  <c r="K9" s="1"/>
  <c r="N9"/>
  <c r="M9" s="1"/>
  <c r="H9"/>
  <c r="H17" s="1"/>
  <c r="O8"/>
  <c r="N8"/>
  <c r="M8" s="1"/>
  <c r="K8"/>
  <c r="H8"/>
  <c r="H10" i="6"/>
  <c r="H17" s="1"/>
  <c r="H9"/>
  <c r="H8"/>
  <c r="O13"/>
  <c r="K13" s="1"/>
  <c r="N13"/>
  <c r="M13" s="1"/>
  <c r="O12"/>
  <c r="K12" s="1"/>
  <c r="N12"/>
  <c r="M12" s="1"/>
  <c r="O11"/>
  <c r="N11"/>
  <c r="M11" s="1"/>
  <c r="K11"/>
  <c r="O10"/>
  <c r="K10" s="1"/>
  <c r="N10"/>
  <c r="M10" s="1"/>
  <c r="O9"/>
  <c r="K9" s="1"/>
  <c r="N9"/>
  <c r="M9"/>
  <c r="O8"/>
  <c r="K8" s="1"/>
  <c r="N8"/>
  <c r="M8" s="1"/>
  <c r="H8" i="5"/>
  <c r="O15"/>
  <c r="K15" s="1"/>
  <c r="N15"/>
  <c r="M15" s="1"/>
  <c r="O14"/>
  <c r="N14"/>
  <c r="M14" s="1"/>
  <c r="K14"/>
  <c r="O13"/>
  <c r="K13" s="1"/>
  <c r="N13"/>
  <c r="M13" s="1"/>
  <c r="O12"/>
  <c r="K12" s="1"/>
  <c r="N12"/>
  <c r="M12" s="1"/>
  <c r="O11"/>
  <c r="K11" s="1"/>
  <c r="N11"/>
  <c r="M11" s="1"/>
  <c r="O10"/>
  <c r="K10" s="1"/>
  <c r="N10"/>
  <c r="M10" s="1"/>
  <c r="O9"/>
  <c r="K9" s="1"/>
  <c r="N9"/>
  <c r="M9" s="1"/>
  <c r="O8"/>
  <c r="K8" s="1"/>
  <c r="N8"/>
  <c r="M8" s="1"/>
  <c r="K34" i="8" l="1"/>
  <c r="K33"/>
  <c r="K31"/>
  <c r="K26" i="1"/>
  <c r="K27" s="1"/>
  <c r="H29"/>
  <c r="E40"/>
  <c r="E20" i="9"/>
  <c r="E18" i="8"/>
  <c r="H9" i="5"/>
  <c r="H10"/>
  <c r="N14" i="3"/>
  <c r="N13"/>
  <c r="M13" s="1"/>
  <c r="N12"/>
  <c r="M12" s="1"/>
  <c r="N11"/>
  <c r="M11" s="1"/>
  <c r="N10"/>
  <c r="M10" s="1"/>
  <c r="N9"/>
  <c r="M9" s="1"/>
  <c r="N8"/>
  <c r="M8" s="1"/>
  <c r="O14"/>
  <c r="K14" s="1"/>
  <c r="O13"/>
  <c r="K13" s="1"/>
  <c r="O12"/>
  <c r="K12" s="1"/>
  <c r="O11"/>
  <c r="K11" s="1"/>
  <c r="O10"/>
  <c r="K10" s="1"/>
  <c r="O9"/>
  <c r="K9" s="1"/>
  <c r="O8"/>
  <c r="K8" s="1"/>
  <c r="K32" i="8" l="1"/>
  <c r="K36" s="1"/>
  <c r="K28" i="1"/>
  <c r="K29"/>
  <c r="H17" i="5"/>
  <c r="H10" i="3"/>
  <c r="H9"/>
  <c r="M14"/>
  <c r="H8"/>
  <c r="E11" i="1"/>
  <c r="E10"/>
  <c r="E8"/>
  <c r="E9" s="1"/>
  <c r="K31" l="1"/>
  <c r="E13"/>
  <c r="H17" i="3"/>
</calcChain>
</file>

<file path=xl/comments1.xml><?xml version="1.0" encoding="utf-8"?>
<comments xmlns="http://schemas.openxmlformats.org/spreadsheetml/2006/main">
  <authors>
    <author>martinb</author>
  </authors>
  <commentList>
    <comment ref="A14" authorId="0">
      <text>
        <r>
          <rPr>
            <b/>
            <sz val="9"/>
            <color indexed="81"/>
            <rFont val="Tahoma"/>
            <family val="2"/>
          </rPr>
          <t>martin:</t>
        </r>
        <r>
          <rPr>
            <sz val="9"/>
            <color indexed="81"/>
            <rFont val="Tahoma"/>
            <family val="2"/>
          </rPr>
          <t xml:space="preserve">
Om en match inte spelas kommer alla spel på den rättas som korrekta spel. Vid garderingar kommer därför mer än en rad med alla rätt vara möjlig!</t>
        </r>
      </text>
    </comment>
    <comment ref="A15" authorId="0">
      <text>
        <r>
          <rPr>
            <b/>
            <sz val="9"/>
            <color indexed="81"/>
            <rFont val="Tahoma"/>
            <family val="2"/>
          </rPr>
          <t>martin:</t>
        </r>
        <r>
          <rPr>
            <sz val="9"/>
            <color indexed="81"/>
            <rFont val="Tahoma"/>
            <family val="2"/>
          </rPr>
          <t xml:space="preserve">
Om en match inte spelas kommer alla spel på den rättas som korrekta spel. Vid garderingar kommer därför mer än en rad med alla rätt vara möjlig!</t>
        </r>
      </text>
    </comment>
  </commentList>
</comments>
</file>

<file path=xl/comments2.xml><?xml version="1.0" encoding="utf-8"?>
<comments xmlns="http://schemas.openxmlformats.org/spreadsheetml/2006/main">
  <authors>
    <author>martinb</author>
  </authors>
  <commentList>
    <comment ref="E14" authorId="0">
      <text>
        <r>
          <rPr>
            <b/>
            <sz val="9"/>
            <color indexed="81"/>
            <rFont val="Tahoma"/>
            <family val="2"/>
          </rPr>
          <t>martinb:</t>
        </r>
        <r>
          <rPr>
            <sz val="9"/>
            <color indexed="81"/>
            <rFont val="Tahoma"/>
            <family val="2"/>
          </rPr>
          <t xml:space="preserve">
I regel ingen utdelning.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martinb:</t>
        </r>
        <r>
          <rPr>
            <sz val="9"/>
            <color indexed="81"/>
            <rFont val="Tahoma"/>
            <family val="2"/>
          </rPr>
          <t xml:space="preserve">
I regel ingen utdelning.</t>
        </r>
      </text>
    </comment>
    <comment ref="A16" authorId="0">
      <text>
        <r>
          <rPr>
            <b/>
            <sz val="9"/>
            <color indexed="81"/>
            <rFont val="Tahoma"/>
            <family val="2"/>
          </rPr>
          <t>martin:</t>
        </r>
        <r>
          <rPr>
            <sz val="9"/>
            <color indexed="81"/>
            <rFont val="Tahoma"/>
            <family val="2"/>
          </rPr>
          <t xml:space="preserve">
Om en match inte spelas kommer alla spel på den rättas som korrekta spel. Vid garderingar kommer därför mer än en rad med alla rätt vara möjlig!</t>
        </r>
      </text>
    </comment>
    <comment ref="A17" authorId="0">
      <text>
        <r>
          <rPr>
            <b/>
            <sz val="9"/>
            <color indexed="81"/>
            <rFont val="Tahoma"/>
            <family val="2"/>
          </rPr>
          <t>martin:</t>
        </r>
        <r>
          <rPr>
            <sz val="9"/>
            <color indexed="81"/>
            <rFont val="Tahoma"/>
            <family val="2"/>
          </rPr>
          <t xml:space="preserve">
Om en match inte spelas kommer alla spel på den rättas som korrekta spel. Vid garderingar kommer därför mer än en rad med alla rätt vara möjlig!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martinb:</t>
        </r>
        <r>
          <rPr>
            <sz val="9"/>
            <color indexed="81"/>
            <rFont val="Tahoma"/>
            <family val="2"/>
          </rPr>
          <t xml:space="preserve">
Om ingen har alla rätt brukar det vara utdelning för två fel. Annars lämna fältet med en nolla.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martinb:</t>
        </r>
        <r>
          <rPr>
            <sz val="9"/>
            <color indexed="81"/>
            <rFont val="Tahoma"/>
            <family val="2"/>
          </rPr>
          <t xml:space="preserve">
Om ingen har alla rätt eller ett fel brukar det vara utdelning för tre fel (såklart väldigt ovanligt). Annars lämna fältet med en nolla.</t>
        </r>
      </text>
    </comment>
  </commentList>
</comments>
</file>

<file path=xl/sharedStrings.xml><?xml version="1.0" encoding="utf-8"?>
<sst xmlns="http://schemas.openxmlformats.org/spreadsheetml/2006/main" count="236" uniqueCount="106">
  <si>
    <t>Antal helgarderingar</t>
  </si>
  <si>
    <t>Antal halvgarderingar</t>
  </si>
  <si>
    <t>Antal fel halvgarderingar</t>
  </si>
  <si>
    <t>Antal rader med tolv rätt</t>
  </si>
  <si>
    <t>Antal rader med elva rätt</t>
  </si>
  <si>
    <t>Antal rader med tio rätt</t>
  </si>
  <si>
    <t>Antal rader med tretton rätt</t>
  </si>
  <si>
    <t>Total utdelning</t>
  </si>
  <si>
    <t>Utdelning tretton rätt</t>
  </si>
  <si>
    <t>Utdelning tolv rätt</t>
  </si>
  <si>
    <t>Utdelning elva rätt</t>
  </si>
  <si>
    <t>Utdelning tio rätt</t>
  </si>
  <si>
    <t>Antal fel ogarderade</t>
  </si>
  <si>
    <t>Vill du ha den totala utdelningen är det bara att fylla i utdelningarna på vänster sida.</t>
  </si>
  <si>
    <t>Dokumentet kan fritt laddas ner från</t>
  </si>
  <si>
    <t>På twitter: @mattinn_b</t>
  </si>
  <si>
    <t>Jag tror nog att det ska vara ganska självinstruerande, hör av er om ni har frågor.</t>
  </si>
  <si>
    <t>Rätt antalet rader med 7, 6 och 5 rätt räknas automatiskt ut till höger.</t>
  </si>
  <si>
    <t>Om exakt utdelning önskas kan även utdelningen för 7, 6 respektive 5 rätt skrivas i nedan.</t>
  </si>
  <si>
    <t>Avdelning</t>
  </si>
  <si>
    <t>Antal streck</t>
  </si>
  <si>
    <t>Antal rader med sju rätt</t>
  </si>
  <si>
    <t>Antal rader med sex rätt</t>
  </si>
  <si>
    <t>Antal rader med fem rätt</t>
  </si>
  <si>
    <t>Fyll i antalet hästar på kupongen i varje lopp och markera med 1 om ni haft rätt i loppet och 0 vid fel (inget annat).</t>
  </si>
  <si>
    <t>(1-C)*B</t>
  </si>
  <si>
    <t>B-1</t>
  </si>
  <si>
    <t>C*(B-1)</t>
  </si>
  <si>
    <r>
      <t xml:space="preserve">Detta dokument innehåller rättningsmallar för </t>
    </r>
    <r>
      <rPr>
        <b/>
        <sz val="12"/>
        <color theme="1"/>
        <rFont val="Calibri"/>
        <family val="2"/>
        <scheme val="minor"/>
      </rPr>
      <t>multiplikativa system</t>
    </r>
    <r>
      <rPr>
        <sz val="12"/>
        <color theme="1"/>
        <rFont val="Calibri"/>
        <family val="2"/>
        <scheme val="minor"/>
      </rPr>
      <t xml:space="preserve"> på sportspel på </t>
    </r>
  </si>
  <si>
    <t>streck vid fel, annars 1</t>
  </si>
  <si>
    <t>Rätt antalet rader med 8, 7 och 6 rätt räknas automatiskt ut till höger.</t>
  </si>
  <si>
    <t>Om exakt utdelning önskas kan även utdelningen för 8, 7 respektive 6 rätt skrivas i nedan.</t>
  </si>
  <si>
    <t>Antal rader med åtta rätt</t>
  </si>
  <si>
    <t>Rätt antalet rader med 6, 5 och 4 rätt räknas automatiskt ut till höger.</t>
  </si>
  <si>
    <t>Om exakt utdelning önskas kan även utdelningen för 6, 5 respektive 4 rätt skrivas i nedan.</t>
  </si>
  <si>
    <t>Antal rader med fyra rätt</t>
  </si>
  <si>
    <t>Rätt antalet rader med 6 och 5 rätt räknas automatiskt ut till höger.</t>
  </si>
  <si>
    <t>Om exakt utdelning önskas kan även utdelningen för 6 respektive 5 rätt skrivas i nedan.</t>
  </si>
  <si>
    <t>Utdelning</t>
  </si>
  <si>
    <t>7 rätt</t>
  </si>
  <si>
    <t>6 rätt</t>
  </si>
  <si>
    <t>5 rätt</t>
  </si>
  <si>
    <t>8 rätt</t>
  </si>
  <si>
    <t>4 rätt</t>
  </si>
  <si>
    <t>Svenska Spel och ATG där vinst betalas ut även då inte alla matcher/lopp tippas rätt.</t>
  </si>
  <si>
    <t>Rätt? (1/0)</t>
  </si>
  <si>
    <t>http://fotbollsgnall.lifeedge.se/stryktipset/utdelning-pa-stryktips-antal-tolvor-elvor-och-tior-vid-tretton-ratt-del-ii/</t>
  </si>
  <si>
    <t>Det finns flikar att välja för Stryktipset, V75, V65, V64 och V86.</t>
  </si>
  <si>
    <t>Fyll i de gråmarkerade rutorna till vänster (inget annat) och antalet rätta rader uppdateras automatiskt till höger.</t>
  </si>
  <si>
    <t>Antal rader med fjorton rätt</t>
  </si>
  <si>
    <t>Utdelning fjorton rätt</t>
  </si>
  <si>
    <t>Utdelning alla rätt</t>
  </si>
  <si>
    <t>Utdelning ett fel</t>
  </si>
  <si>
    <t>Antal rader med alla rätt</t>
  </si>
  <si>
    <t>Antal rader med ett fel</t>
  </si>
  <si>
    <t>Antal ogiltiga matcher med halvgardering</t>
  </si>
  <si>
    <t>Antal ogiltiga matcher med helgardering</t>
  </si>
  <si>
    <t>Supertoto är onlinebolagens version av Stryktipset</t>
  </si>
  <si>
    <t>Nu också flikar för Supertoto från Onlinebolagen!</t>
  </si>
  <si>
    <t>När ingen spelare har alla rätt brukar utdelning ske för ett och två fel. Därför finns utdelning för fyra kategorier för dig att fylla i.</t>
  </si>
  <si>
    <t>Utdelning två fel</t>
  </si>
  <si>
    <t>Utdelning tre fel</t>
  </si>
  <si>
    <t>Antal rader med två fel</t>
  </si>
  <si>
    <t>Antal rader med tre fel</t>
  </si>
  <si>
    <t>https://1x2.se/spelbloggar/68/martin-b/8173/stryktipset-topptipset-vecka-36</t>
  </si>
  <si>
    <t>Exempel med samma system som ovan ifyllt</t>
  </si>
  <si>
    <t xml:space="preserve">System </t>
  </si>
  <si>
    <t>1X</t>
  </si>
  <si>
    <t>X2</t>
  </si>
  <si>
    <t>x</t>
  </si>
  <si>
    <t>Rätt rad</t>
  </si>
  <si>
    <t>Antal tecken</t>
  </si>
  <si>
    <t>Rätt eller fel? 1/0</t>
  </si>
  <si>
    <t>Antal rader</t>
  </si>
  <si>
    <t>Antal rätt</t>
  </si>
  <si>
    <t>Senaste versionen skapad av Martin Berglund 2018-09-11</t>
  </si>
  <si>
    <t>Exempel för system på 256 rader från 2018-09-08, med ett fel på en spik. Se systemet på:</t>
  </si>
  <si>
    <t>1x</t>
  </si>
  <si>
    <t>1x2</t>
  </si>
  <si>
    <t>Med påhittat exempel</t>
  </si>
  <si>
    <t>V75 - Rättningsmall</t>
  </si>
  <si>
    <t>Stryktipset - Rättningsmall</t>
  </si>
  <si>
    <t>V86 - Rättningsmall</t>
  </si>
  <si>
    <t>V64 - Rättningsmall</t>
  </si>
  <si>
    <t>V65 - Rättningsmall</t>
  </si>
  <si>
    <t>Denna flik kan användas för Supertoto med 14 matcher på kupongen.</t>
  </si>
  <si>
    <t>Supertoto - Rättningsmall</t>
  </si>
  <si>
    <t>Supertoto Extra - Rättningsmall</t>
  </si>
  <si>
    <t>Denna flik kan användas för Supertoto med 10 och 12 matcher på kupongen.</t>
  </si>
  <si>
    <t>I denna flik antages att Supertoto Extra alltid har utbetalning i två kategorier.</t>
  </si>
  <si>
    <t>Match 1</t>
  </si>
  <si>
    <t>Match 2</t>
  </si>
  <si>
    <t>Match 3</t>
  </si>
  <si>
    <t>Match 4</t>
  </si>
  <si>
    <t>Match 5</t>
  </si>
  <si>
    <t>Match 6</t>
  </si>
  <si>
    <t>Match 7</t>
  </si>
  <si>
    <t>Match 8</t>
  </si>
  <si>
    <t>Match 9</t>
  </si>
  <si>
    <t>Match 10</t>
  </si>
  <si>
    <t>Match 11</t>
  </si>
  <si>
    <t>Match 12</t>
  </si>
  <si>
    <t>Match 13</t>
  </si>
  <si>
    <t>Match 14</t>
  </si>
  <si>
    <t>Mejl: martin@lifeedge.com</t>
  </si>
  <si>
    <t>Alternativ med systemet och rätta raden inskriven - Fyll i gråmarkerade rutor. Inget annat.</t>
  </si>
</sst>
</file>

<file path=xl/styles.xml><?xml version="1.0" encoding="utf-8"?>
<styleSheet xmlns="http://schemas.openxmlformats.org/spreadsheetml/2006/main">
  <numFmts count="1">
    <numFmt numFmtId="165" formatCode="#,##0.00\ &quot;kr&quot;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1" applyAlignment="1" applyProtection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8" fillId="2" borderId="0" xfId="0" applyFont="1" applyFill="1"/>
    <xf numFmtId="0" fontId="9" fillId="0" borderId="0" xfId="0" applyFont="1"/>
    <xf numFmtId="0" fontId="0" fillId="0" borderId="1" xfId="0" applyFont="1" applyBorder="1"/>
    <xf numFmtId="0" fontId="0" fillId="0" borderId="0" xfId="0" applyFont="1"/>
    <xf numFmtId="0" fontId="0" fillId="2" borderId="0" xfId="0" applyFont="1" applyFill="1"/>
    <xf numFmtId="0" fontId="0" fillId="0" borderId="0" xfId="0" applyFont="1" applyFill="1"/>
    <xf numFmtId="165" fontId="0" fillId="2" borderId="0" xfId="0" applyNumberFormat="1" applyFont="1" applyFill="1"/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right"/>
    </xf>
    <xf numFmtId="0" fontId="10" fillId="0" borderId="0" xfId="0" applyFont="1" applyFill="1"/>
    <xf numFmtId="0" fontId="11" fillId="0" borderId="0" xfId="1" applyFont="1" applyAlignment="1" applyProtection="1"/>
    <xf numFmtId="0" fontId="9" fillId="0" borderId="1" xfId="0" applyFont="1" applyBorder="1"/>
    <xf numFmtId="0" fontId="1" fillId="0" borderId="2" xfId="0" applyFont="1" applyBorder="1"/>
    <xf numFmtId="0" fontId="0" fillId="0" borderId="2" xfId="0" applyFont="1" applyBorder="1"/>
    <xf numFmtId="0" fontId="10" fillId="3" borderId="0" xfId="0" applyFont="1" applyFill="1" applyAlignment="1">
      <alignment horizontal="left"/>
    </xf>
    <xf numFmtId="0" fontId="0" fillId="4" borderId="0" xfId="0" applyFont="1" applyFill="1"/>
    <xf numFmtId="0" fontId="8" fillId="0" borderId="0" xfId="0" applyFont="1" applyFill="1"/>
    <xf numFmtId="165" fontId="1" fillId="5" borderId="0" xfId="0" applyNumberFormat="1" applyFont="1" applyFill="1"/>
    <xf numFmtId="2" fontId="0" fillId="2" borderId="0" xfId="0" applyNumberFormat="1" applyFont="1" applyFill="1"/>
    <xf numFmtId="2" fontId="1" fillId="5" borderId="0" xfId="0" applyNumberFormat="1" applyFont="1" applyFill="1"/>
    <xf numFmtId="0" fontId="0" fillId="0" borderId="0" xfId="0" applyAlignment="1">
      <alignment horizontal="right"/>
    </xf>
  </cellXfs>
  <cellStyles count="2">
    <cellStyle name="Hyperlink" xfId="1" builtinId="8"/>
    <cellStyle name="Normal" xfId="0" builtinId="0"/>
  </cellStyles>
  <dxfs count="6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fotbollsgnall.lifeedge.se/stryktipset/utdelning-pa-stryktips-antal-tolvor-elvor-och-tior-vid-tretton-ratt-del-ii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1x2.se/spelbloggar/68/martin-b/8173/stryktipset-topptipset-vecka-36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13"/>
  <sheetViews>
    <sheetView tabSelected="1" workbookViewId="0">
      <selection activeCell="A8" sqref="A8"/>
    </sheetView>
  </sheetViews>
  <sheetFormatPr defaultRowHeight="15"/>
  <cols>
    <col min="1" max="1" width="80.42578125" customWidth="1"/>
  </cols>
  <sheetData>
    <row r="1" spans="1:1" ht="15.75">
      <c r="A1" s="8" t="s">
        <v>28</v>
      </c>
    </row>
    <row r="2" spans="1:1" ht="15.75">
      <c r="A2" s="8" t="s">
        <v>44</v>
      </c>
    </row>
    <row r="3" spans="1:1" ht="15.75">
      <c r="A3" s="8" t="s">
        <v>47</v>
      </c>
    </row>
    <row r="4" spans="1:1" ht="15.75">
      <c r="A4" s="8" t="s">
        <v>58</v>
      </c>
    </row>
    <row r="5" spans="1:1" ht="15.75">
      <c r="A5" s="8" t="s">
        <v>16</v>
      </c>
    </row>
    <row r="8" spans="1:1" ht="18.75">
      <c r="A8" s="4" t="s">
        <v>75</v>
      </c>
    </row>
    <row r="9" spans="1:1">
      <c r="A9" t="s">
        <v>15</v>
      </c>
    </row>
    <row r="10" spans="1:1">
      <c r="A10" t="s">
        <v>104</v>
      </c>
    </row>
    <row r="12" spans="1:1" ht="18.75">
      <c r="A12" s="4" t="s">
        <v>14</v>
      </c>
    </row>
    <row r="13" spans="1:1">
      <c r="A13" s="3" t="s">
        <v>46</v>
      </c>
    </row>
  </sheetData>
  <hyperlinks>
    <hyperlink ref="A13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0"/>
  <sheetViews>
    <sheetView zoomScale="90" zoomScaleNormal="90" workbookViewId="0">
      <selection activeCell="A2" sqref="A2"/>
    </sheetView>
  </sheetViews>
  <sheetFormatPr defaultRowHeight="15"/>
  <cols>
    <col min="1" max="1" width="23.28515625" style="12" customWidth="1"/>
    <col min="2" max="2" width="14.28515625" style="12" customWidth="1"/>
    <col min="3" max="3" width="9.140625" style="12"/>
    <col min="4" max="4" width="26.7109375" style="12" customWidth="1"/>
    <col min="5" max="5" width="14.28515625" style="12" customWidth="1"/>
    <col min="6" max="6" width="9.140625" style="12"/>
    <col min="7" max="7" width="23.5703125" style="12" customWidth="1"/>
    <col min="8" max="8" width="14.28515625" style="12" customWidth="1"/>
    <col min="9" max="9" width="9.140625" style="12"/>
    <col min="10" max="10" width="26" style="12" customWidth="1"/>
    <col min="11" max="11" width="14.28515625" style="12" customWidth="1"/>
    <col min="12" max="16384" width="9.140625" style="12"/>
  </cols>
  <sheetData>
    <row r="1" spans="1:5" s="11" customFormat="1" ht="27" thickBot="1">
      <c r="A1" s="20" t="s">
        <v>81</v>
      </c>
    </row>
    <row r="2" spans="1:5" ht="15.75" thickTop="1"/>
    <row r="3" spans="1:5" ht="18.75">
      <c r="A3" s="4" t="s">
        <v>48</v>
      </c>
    </row>
    <row r="4" spans="1:5" ht="18.75">
      <c r="A4" s="4" t="s">
        <v>13</v>
      </c>
    </row>
    <row r="5" spans="1:5">
      <c r="A5" t="s">
        <v>76</v>
      </c>
    </row>
    <row r="6" spans="1:5">
      <c r="A6" s="19" t="s">
        <v>64</v>
      </c>
    </row>
    <row r="8" spans="1:5">
      <c r="A8" s="1" t="s">
        <v>0</v>
      </c>
      <c r="B8" s="13">
        <v>0</v>
      </c>
      <c r="D8" s="1" t="s">
        <v>6</v>
      </c>
      <c r="E8" s="12">
        <f>IF(B10+B11=0,1,0)</f>
        <v>0</v>
      </c>
    </row>
    <row r="9" spans="1:5">
      <c r="A9" s="1" t="s">
        <v>1</v>
      </c>
      <c r="B9" s="13">
        <v>8</v>
      </c>
      <c r="D9" s="1" t="s">
        <v>3</v>
      </c>
      <c r="E9" s="12">
        <f>IF(E8=1,2*B8+B9, IF(AND(B10=1,B11=0),2,IF(AND(B10=0,B11=1),1,0)))</f>
        <v>1</v>
      </c>
    </row>
    <row r="10" spans="1:5">
      <c r="A10" s="1" t="s">
        <v>2</v>
      </c>
      <c r="B10" s="9">
        <v>0</v>
      </c>
      <c r="D10" s="1" t="s">
        <v>4</v>
      </c>
      <c r="E10" s="12">
        <f>IF(B10+B11=0,2*B8*(B8-1)+B9*(B9-1)/2+2*B8*B9,IF(AND(B10=1,B11=0),2*(2*B8+MAX(B9-1,0)),IF(AND(B10=0,B11=1),2*B8+B9,IF(AND(B10=2,B11=0),2*2,IF(AND(B11=2,B10=0),1,IF(AND(B10=1,B11=1),2,0))))))</f>
        <v>8</v>
      </c>
    </row>
    <row r="11" spans="1:5">
      <c r="A11" s="1" t="s">
        <v>12</v>
      </c>
      <c r="B11" s="9">
        <v>1</v>
      </c>
      <c r="D11" s="1" t="s">
        <v>5</v>
      </c>
      <c r="E11" s="12">
        <f>IF(B10+B11=0,4*B8*(B8-1)*(B8-2)/3+2*B8*(B8-1)*B9+B9*(B9-1)*B8+B9*(B9-1)*(B9-2)/6,IF(AND(B10=1,B11=0),2*(2*B8*(B8-1)+MAX((B9-1)*(B9-2)/2,0)+MAX(2*B8*(B9-1),0)),IF(AND(B10=0,B11=1),2*B8*(B8-1)+B9*(B9-1)/2+2*B8*B9,IF(AND(B10=2,B11=0),2*2*(2*B8+MAX(B9-2,0)),IF(AND(B10=0,B11=2),2*B8+B9,IF(AND(B10=1,B11=1),2*(2*B8+MAX(B9-1,0)),IF(AND(B10=3,B11=0),8,IF(AND(B10=0,B11=3),1,IF(AND(B10=2,B11=1),4,IF(AND(B10=1,B11=2),2,0))))))))))</f>
        <v>28</v>
      </c>
    </row>
    <row r="12" spans="1:5">
      <c r="A12" s="1"/>
      <c r="B12" s="14"/>
      <c r="D12" s="1"/>
    </row>
    <row r="13" spans="1:5">
      <c r="A13" s="1" t="s">
        <v>8</v>
      </c>
      <c r="B13" s="15">
        <v>11573</v>
      </c>
      <c r="D13" s="1" t="s">
        <v>7</v>
      </c>
      <c r="E13" s="26">
        <f>E8*B13+E9*B14+E10*B15+E11*B16</f>
        <v>351</v>
      </c>
    </row>
    <row r="14" spans="1:5">
      <c r="A14" s="1" t="s">
        <v>9</v>
      </c>
      <c r="B14" s="15">
        <v>207</v>
      </c>
    </row>
    <row r="15" spans="1:5">
      <c r="A15" s="1" t="s">
        <v>10</v>
      </c>
      <c r="B15" s="15">
        <v>18</v>
      </c>
    </row>
    <row r="16" spans="1:5">
      <c r="A16" s="1" t="s">
        <v>11</v>
      </c>
      <c r="B16" s="15">
        <v>0</v>
      </c>
    </row>
    <row r="20" spans="1:11" s="24" customFormat="1"/>
    <row r="21" spans="1:11" ht="26.25">
      <c r="A21" s="10" t="s">
        <v>105</v>
      </c>
    </row>
    <row r="22" spans="1:11">
      <c r="A22" s="12" t="s">
        <v>65</v>
      </c>
    </row>
    <row r="24" spans="1:11">
      <c r="B24" s="1" t="s">
        <v>66</v>
      </c>
      <c r="C24" s="1" t="s">
        <v>70</v>
      </c>
      <c r="D24" s="1" t="s">
        <v>71</v>
      </c>
      <c r="E24" s="1" t="s">
        <v>72</v>
      </c>
    </row>
    <row r="25" spans="1:11">
      <c r="A25" s="29" t="s">
        <v>90</v>
      </c>
      <c r="B25" s="23" t="s">
        <v>67</v>
      </c>
      <c r="C25" s="23">
        <v>1</v>
      </c>
      <c r="D25" s="12">
        <f>LEN(B25)</f>
        <v>2</v>
      </c>
      <c r="E25" s="12">
        <f>IF(ISNUMBER(SEARCH(C25,B25)),1,0)</f>
        <v>1</v>
      </c>
    </row>
    <row r="26" spans="1:11">
      <c r="A26" s="29" t="s">
        <v>91</v>
      </c>
      <c r="B26" s="23" t="s">
        <v>68</v>
      </c>
      <c r="C26" s="23">
        <v>2</v>
      </c>
      <c r="D26" s="12">
        <f>LEN(B26)</f>
        <v>2</v>
      </c>
      <c r="E26" s="12">
        <f>IF(ISNUMBER(SEARCH(C26,B26)),1,0)</f>
        <v>1</v>
      </c>
      <c r="G26" s="1" t="s">
        <v>0</v>
      </c>
      <c r="H26" s="14">
        <f>COUNTIF(D25:D37,3)</f>
        <v>0</v>
      </c>
      <c r="J26" s="1" t="s">
        <v>6</v>
      </c>
      <c r="K26" s="12">
        <f>IF(H28+H29=0,1,0)</f>
        <v>0</v>
      </c>
    </row>
    <row r="27" spans="1:11">
      <c r="A27" s="29" t="s">
        <v>92</v>
      </c>
      <c r="B27" s="23" t="s">
        <v>67</v>
      </c>
      <c r="C27" s="23">
        <v>1</v>
      </c>
      <c r="D27" s="12">
        <f>LEN(B27)</f>
        <v>2</v>
      </c>
      <c r="E27" s="12">
        <f>IF(ISNUMBER(SEARCH(C27,B27)),1,0)</f>
        <v>1</v>
      </c>
      <c r="G27" s="1" t="s">
        <v>1</v>
      </c>
      <c r="H27" s="14">
        <f>COUNTIF(D25:D37,2)</f>
        <v>8</v>
      </c>
      <c r="J27" s="1" t="s">
        <v>3</v>
      </c>
      <c r="K27" s="12">
        <f>IF(K26=1,2*H26+H27, IF(AND(H28=1,H29=0),2,IF(AND(H28=0,H29=1),1,0)))</f>
        <v>1</v>
      </c>
    </row>
    <row r="28" spans="1:11">
      <c r="A28" s="29" t="s">
        <v>93</v>
      </c>
      <c r="B28" s="23">
        <v>2</v>
      </c>
      <c r="C28" s="23">
        <v>2</v>
      </c>
      <c r="D28" s="12">
        <f>LEN(B28)</f>
        <v>1</v>
      </c>
      <c r="E28" s="12">
        <f>IF(ISNUMBER(SEARCH(C28,B28)),1,0)</f>
        <v>1</v>
      </c>
      <c r="G28" s="1" t="s">
        <v>2</v>
      </c>
      <c r="H28" s="25">
        <f>COUNTIFS(E25:E37,0,D25:D37,2)</f>
        <v>0</v>
      </c>
      <c r="J28" s="1" t="s">
        <v>4</v>
      </c>
      <c r="K28" s="12">
        <f>IF(H28+H29=0,2*H26*(H26-1)+H27*(H27-1)/2+2*H26*H27,IF(AND(H28=1,H29=0),2*(2*H26+MAX(H27-1,0)),IF(AND(H28=0,H29=1),2*H26+H27,IF(AND(H28=2,H29=0),2*2,IF(AND(H29=2,H28=0),1,IF(AND(H28=1,H29=1),2,0))))))</f>
        <v>8</v>
      </c>
    </row>
    <row r="29" spans="1:11">
      <c r="A29" s="29" t="s">
        <v>94</v>
      </c>
      <c r="B29" s="23">
        <v>1</v>
      </c>
      <c r="C29" s="23">
        <v>1</v>
      </c>
      <c r="D29" s="12">
        <f>LEN(B29)</f>
        <v>1</v>
      </c>
      <c r="E29" s="12">
        <f>IF(ISNUMBER(SEARCH(C29,B29)),1,0)</f>
        <v>1</v>
      </c>
      <c r="G29" s="1" t="s">
        <v>12</v>
      </c>
      <c r="H29" s="25">
        <f>COUNTIFS(E25:E37,0,D25:D37,1)</f>
        <v>1</v>
      </c>
      <c r="J29" s="1" t="s">
        <v>5</v>
      </c>
      <c r="K29" s="12">
        <f>IF(H28+H29=0,4*H26*(H26-1)*(H26-2)/3+2*H26*(H26-1)*H27+H27*(H27-1)*H26+H27*(H27-1)*(H27-2)/6,IF(AND(H28=1,H29=0),2*(2*H26*(H26-1)+MAX((H27-1)*(H27-2)/2,0)+MAX(2*H26*(H27-1),0)),IF(AND(H28=0,H29=1),2*H26*(H26-1)+H27*(H27-1)/2+2*H26*H27,IF(AND(H28=2,H29=0),2*2*(2*H26+MAX(H27-2,0)),IF(AND(H28=0,H29=2),2*H26+H27,IF(AND(H28=1,H29=1),2*(2*H26+MAX(H27-1,0)),IF(AND(H28=3,H29=0),8,IF(AND(H28=0,H29=3),1,IF(AND(H28=2,H29=1),4,IF(AND(H28=1,H29=2),2,0))))))))))</f>
        <v>28</v>
      </c>
    </row>
    <row r="30" spans="1:11">
      <c r="A30" s="29" t="s">
        <v>95</v>
      </c>
      <c r="B30" s="23">
        <v>1</v>
      </c>
      <c r="C30" s="23">
        <v>1</v>
      </c>
      <c r="D30" s="12">
        <f>LEN(B30)</f>
        <v>1</v>
      </c>
      <c r="E30" s="12">
        <f>IF(ISNUMBER(SEARCH(C30,B30)),1,0)</f>
        <v>1</v>
      </c>
      <c r="G30" s="1"/>
      <c r="H30" s="14"/>
      <c r="J30" s="1"/>
    </row>
    <row r="31" spans="1:11">
      <c r="A31" s="29" t="s">
        <v>96</v>
      </c>
      <c r="B31" s="23" t="s">
        <v>68</v>
      </c>
      <c r="C31" s="23" t="s">
        <v>69</v>
      </c>
      <c r="D31" s="12">
        <f>LEN(B31)</f>
        <v>2</v>
      </c>
      <c r="E31" s="12">
        <f>IF(ISNUMBER(SEARCH(C31,B31)),1,0)</f>
        <v>1</v>
      </c>
      <c r="G31" s="1" t="s">
        <v>8</v>
      </c>
      <c r="H31" s="15">
        <v>11573</v>
      </c>
      <c r="J31" s="1" t="s">
        <v>7</v>
      </c>
      <c r="K31" s="26">
        <f>K26*H31+K27*H32+K28*H33+K29*H34</f>
        <v>351</v>
      </c>
    </row>
    <row r="32" spans="1:11">
      <c r="A32" s="29" t="s">
        <v>97</v>
      </c>
      <c r="B32" s="23" t="s">
        <v>68</v>
      </c>
      <c r="C32" s="23">
        <v>2</v>
      </c>
      <c r="D32" s="12">
        <f>LEN(B32)</f>
        <v>2</v>
      </c>
      <c r="E32" s="12">
        <f>IF(ISNUMBER(SEARCH(C32,B32)),1,0)</f>
        <v>1</v>
      </c>
      <c r="G32" s="1" t="s">
        <v>9</v>
      </c>
      <c r="H32" s="15">
        <v>207</v>
      </c>
    </row>
    <row r="33" spans="1:8">
      <c r="A33" s="29" t="s">
        <v>98</v>
      </c>
      <c r="B33" s="23" t="s">
        <v>68</v>
      </c>
      <c r="C33" s="23" t="s">
        <v>69</v>
      </c>
      <c r="D33" s="12">
        <f>LEN(B33)</f>
        <v>2</v>
      </c>
      <c r="E33" s="12">
        <f>IF(ISNUMBER(SEARCH(C33,B33)),1,0)</f>
        <v>1</v>
      </c>
      <c r="G33" s="1" t="s">
        <v>10</v>
      </c>
      <c r="H33" s="15">
        <v>18</v>
      </c>
    </row>
    <row r="34" spans="1:8">
      <c r="A34" s="29" t="s">
        <v>99</v>
      </c>
      <c r="B34" s="23">
        <v>1</v>
      </c>
      <c r="C34" s="23" t="s">
        <v>69</v>
      </c>
      <c r="D34" s="12">
        <f>LEN(B34)</f>
        <v>1</v>
      </c>
      <c r="E34" s="12">
        <f>IF(ISNUMBER(SEARCH(C34,B34)),1,0)</f>
        <v>0</v>
      </c>
      <c r="G34" s="1" t="s">
        <v>11</v>
      </c>
      <c r="H34" s="15">
        <v>0</v>
      </c>
    </row>
    <row r="35" spans="1:8">
      <c r="A35" s="29" t="s">
        <v>100</v>
      </c>
      <c r="B35" s="23" t="s">
        <v>67</v>
      </c>
      <c r="C35" s="23">
        <v>1</v>
      </c>
      <c r="D35" s="12">
        <f>LEN(B35)</f>
        <v>2</v>
      </c>
      <c r="E35" s="12">
        <f>IF(ISNUMBER(SEARCH(C35,B35)),1,0)</f>
        <v>1</v>
      </c>
    </row>
    <row r="36" spans="1:8">
      <c r="A36" s="29" t="s">
        <v>101</v>
      </c>
      <c r="B36" s="23" t="s">
        <v>67</v>
      </c>
      <c r="C36" s="23">
        <v>1</v>
      </c>
      <c r="D36" s="12">
        <f>LEN(B36)</f>
        <v>2</v>
      </c>
      <c r="E36" s="12">
        <f>IF(ISNUMBER(SEARCH(C36,B36)),1,0)</f>
        <v>1</v>
      </c>
    </row>
    <row r="37" spans="1:8">
      <c r="A37" s="29" t="s">
        <v>102</v>
      </c>
      <c r="B37" s="23">
        <v>1</v>
      </c>
      <c r="C37" s="23">
        <v>1</v>
      </c>
      <c r="D37" s="12">
        <f>LEN(B37)</f>
        <v>1</v>
      </c>
      <c r="E37" s="12">
        <f>IF(ISNUMBER(SEARCH(C37,B37)),1,0)</f>
        <v>1</v>
      </c>
    </row>
    <row r="38" spans="1:8">
      <c r="B38" s="18"/>
      <c r="C38" s="17"/>
      <c r="D38" s="16"/>
    </row>
    <row r="39" spans="1:8">
      <c r="B39" s="14"/>
      <c r="D39" s="21" t="s">
        <v>73</v>
      </c>
      <c r="E39" s="21" t="s">
        <v>74</v>
      </c>
    </row>
    <row r="40" spans="1:8">
      <c r="D40" s="22">
        <f>PRODUCT(D25:D37)</f>
        <v>256</v>
      </c>
      <c r="E40" s="22">
        <f>SUM(E25:E37)</f>
        <v>12</v>
      </c>
    </row>
  </sheetData>
  <conditionalFormatting sqref="E25:E37">
    <cfRule type="cellIs" dxfId="4" priority="2" operator="equal">
      <formula>1</formula>
    </cfRule>
    <cfRule type="cellIs" dxfId="5" priority="1" operator="equal">
      <formula>0</formula>
    </cfRule>
  </conditionalFormatting>
  <hyperlinks>
    <hyperlink ref="A6" r:id="rId1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0"/>
  <sheetViews>
    <sheetView zoomScale="90" zoomScaleNormal="90" workbookViewId="0">
      <selection activeCell="A2" sqref="A2"/>
    </sheetView>
  </sheetViews>
  <sheetFormatPr defaultRowHeight="15"/>
  <cols>
    <col min="1" max="1" width="10.85546875" customWidth="1"/>
    <col min="2" max="2" width="12.85546875" customWidth="1"/>
    <col min="11" max="15" width="9.140625" hidden="1" customWidth="1"/>
  </cols>
  <sheetData>
    <row r="1" spans="1:15" s="11" customFormat="1" ht="27" thickBot="1">
      <c r="A1" s="20" t="s">
        <v>80</v>
      </c>
    </row>
    <row r="2" spans="1:15" ht="15.75" thickTop="1"/>
    <row r="3" spans="1:15" ht="18.75">
      <c r="A3" s="4" t="s">
        <v>24</v>
      </c>
    </row>
    <row r="4" spans="1:15" ht="18.75">
      <c r="A4" s="4" t="s">
        <v>17</v>
      </c>
    </row>
    <row r="5" spans="1:15" ht="18.75">
      <c r="A5" s="4" t="s">
        <v>18</v>
      </c>
    </row>
    <row r="7" spans="1:15" s="5" customFormat="1" ht="15.75">
      <c r="A7" s="6" t="s">
        <v>19</v>
      </c>
      <c r="B7" s="5" t="s">
        <v>20</v>
      </c>
      <c r="C7" s="5" t="s">
        <v>45</v>
      </c>
      <c r="K7" s="5" t="s">
        <v>29</v>
      </c>
      <c r="M7" s="5" t="s">
        <v>27</v>
      </c>
      <c r="N7" s="5" t="s">
        <v>26</v>
      </c>
      <c r="O7" s="5" t="s">
        <v>25</v>
      </c>
    </row>
    <row r="8" spans="1:15" ht="15.75">
      <c r="A8" s="7">
        <v>1</v>
      </c>
      <c r="B8" s="2"/>
      <c r="C8" s="2"/>
      <c r="E8" s="5" t="s">
        <v>21</v>
      </c>
      <c r="H8">
        <f>PRODUCT(C8:C14)</f>
        <v>0</v>
      </c>
      <c r="K8">
        <f>IF(O8=0,1,O8)</f>
        <v>1</v>
      </c>
      <c r="M8">
        <f t="shared" ref="M8:M14" si="0">C8*N8</f>
        <v>0</v>
      </c>
      <c r="N8">
        <f t="shared" ref="N8:N14" si="1">B8-1</f>
        <v>-1</v>
      </c>
      <c r="O8">
        <f t="shared" ref="O8:O14" si="2">(1-C8)*B8</f>
        <v>0</v>
      </c>
    </row>
    <row r="9" spans="1:15" ht="15.75">
      <c r="A9" s="7">
        <v>2</v>
      </c>
      <c r="B9" s="2"/>
      <c r="C9" s="2"/>
      <c r="E9" s="5" t="s">
        <v>22</v>
      </c>
      <c r="H9">
        <f>IF(SUM(C8:C14)=7,SUM(N8:N14),IF(SUM(C8:C14)=6,SUM(O8:O14),0))</f>
        <v>0</v>
      </c>
      <c r="K9">
        <f t="shared" ref="K9:K14" si="3">IF(O9=0,1,O9)</f>
        <v>1</v>
      </c>
      <c r="M9">
        <f t="shared" si="0"/>
        <v>0</v>
      </c>
      <c r="N9">
        <f t="shared" si="1"/>
        <v>-1</v>
      </c>
      <c r="O9">
        <f t="shared" si="2"/>
        <v>0</v>
      </c>
    </row>
    <row r="10" spans="1:15" ht="15.75">
      <c r="A10" s="7">
        <v>3</v>
      </c>
      <c r="B10" s="2"/>
      <c r="C10" s="2"/>
      <c r="E10" s="5" t="s">
        <v>23</v>
      </c>
      <c r="H10">
        <f>IF(SUM(C8:C14)=7,N8*SUM(N9:N14)+N9*SUM(N10:N14)+N10*SUM(N11:N14)+N11*SUM(N12:N14)+N12*SUM(N13:N14)+N13*N14,IF(SUM(C8:C14)=6,SUM(O8:O14)*SUM(M8:M14),IF(SUM(C8:C14)=5,PRODUCT(K8:K14),0)))</f>
        <v>0</v>
      </c>
      <c r="K10">
        <f t="shared" si="3"/>
        <v>1</v>
      </c>
      <c r="M10">
        <f t="shared" si="0"/>
        <v>0</v>
      </c>
      <c r="N10">
        <f t="shared" si="1"/>
        <v>-1</v>
      </c>
      <c r="O10">
        <f t="shared" si="2"/>
        <v>0</v>
      </c>
    </row>
    <row r="11" spans="1:15">
      <c r="A11" s="7">
        <v>4</v>
      </c>
      <c r="B11" s="2"/>
      <c r="C11" s="2"/>
      <c r="K11">
        <f t="shared" si="3"/>
        <v>1</v>
      </c>
      <c r="M11">
        <f t="shared" si="0"/>
        <v>0</v>
      </c>
      <c r="N11">
        <f t="shared" si="1"/>
        <v>-1</v>
      </c>
      <c r="O11">
        <f t="shared" si="2"/>
        <v>0</v>
      </c>
    </row>
    <row r="12" spans="1:15">
      <c r="A12" s="7">
        <v>5</v>
      </c>
      <c r="B12" s="2"/>
      <c r="C12" s="2"/>
      <c r="K12">
        <f t="shared" si="3"/>
        <v>1</v>
      </c>
      <c r="M12">
        <f t="shared" si="0"/>
        <v>0</v>
      </c>
      <c r="N12">
        <f t="shared" si="1"/>
        <v>-1</v>
      </c>
      <c r="O12">
        <f t="shared" si="2"/>
        <v>0</v>
      </c>
    </row>
    <row r="13" spans="1:15">
      <c r="A13" s="7">
        <v>6</v>
      </c>
      <c r="B13" s="2"/>
      <c r="C13" s="2"/>
      <c r="K13">
        <f t="shared" si="3"/>
        <v>1</v>
      </c>
      <c r="M13">
        <f t="shared" si="0"/>
        <v>0</v>
      </c>
      <c r="N13">
        <f t="shared" si="1"/>
        <v>-1</v>
      </c>
      <c r="O13">
        <f t="shared" si="2"/>
        <v>0</v>
      </c>
    </row>
    <row r="14" spans="1:15">
      <c r="A14" s="7">
        <v>7</v>
      </c>
      <c r="B14" s="2"/>
      <c r="C14" s="2"/>
      <c r="K14">
        <f t="shared" si="3"/>
        <v>1</v>
      </c>
      <c r="M14">
        <f t="shared" si="0"/>
        <v>0</v>
      </c>
      <c r="N14">
        <f t="shared" si="1"/>
        <v>-1</v>
      </c>
      <c r="O14">
        <f t="shared" si="2"/>
        <v>0</v>
      </c>
    </row>
    <row r="17" spans="1:8">
      <c r="A17" s="1" t="s">
        <v>38</v>
      </c>
      <c r="E17" s="1" t="s">
        <v>7</v>
      </c>
      <c r="H17">
        <f>H8*B18+H9*B19+H10*B20</f>
        <v>0</v>
      </c>
    </row>
    <row r="18" spans="1:8">
      <c r="A18" s="1" t="s">
        <v>39</v>
      </c>
      <c r="B18" s="2"/>
    </row>
    <row r="19" spans="1:8">
      <c r="A19" s="1" t="s">
        <v>40</v>
      </c>
      <c r="B19" s="2"/>
    </row>
    <row r="20" spans="1:8">
      <c r="A20" s="1" t="s">
        <v>41</v>
      </c>
      <c r="B20" s="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0"/>
  <sheetViews>
    <sheetView zoomScale="90" zoomScaleNormal="90" workbookViewId="0">
      <selection activeCell="A2" sqref="A2"/>
    </sheetView>
  </sheetViews>
  <sheetFormatPr defaultRowHeight="15"/>
  <cols>
    <col min="1" max="1" width="10.85546875" customWidth="1"/>
    <col min="2" max="2" width="12.85546875" customWidth="1"/>
    <col min="11" max="15" width="0" hidden="1" customWidth="1"/>
  </cols>
  <sheetData>
    <row r="1" spans="1:15" s="11" customFormat="1" ht="27" thickBot="1">
      <c r="A1" s="20" t="s">
        <v>82</v>
      </c>
    </row>
    <row r="2" spans="1:15" ht="15.75" thickTop="1"/>
    <row r="3" spans="1:15" ht="18.75">
      <c r="A3" s="4" t="s">
        <v>24</v>
      </c>
    </row>
    <row r="4" spans="1:15" ht="18.75">
      <c r="A4" s="4" t="s">
        <v>30</v>
      </c>
    </row>
    <row r="5" spans="1:15" ht="18.75">
      <c r="A5" s="4" t="s">
        <v>31</v>
      </c>
    </row>
    <row r="7" spans="1:15" s="5" customFormat="1" ht="15.75">
      <c r="A7" s="6" t="s">
        <v>19</v>
      </c>
      <c r="B7" s="5" t="s">
        <v>20</v>
      </c>
      <c r="C7" s="5" t="s">
        <v>45</v>
      </c>
      <c r="K7" s="5" t="s">
        <v>29</v>
      </c>
      <c r="M7" s="5" t="s">
        <v>27</v>
      </c>
      <c r="N7" s="5" t="s">
        <v>26</v>
      </c>
      <c r="O7" s="5" t="s">
        <v>25</v>
      </c>
    </row>
    <row r="8" spans="1:15" ht="15.75">
      <c r="A8" s="7">
        <v>1</v>
      </c>
      <c r="B8" s="2"/>
      <c r="C8" s="2"/>
      <c r="E8" s="5" t="s">
        <v>32</v>
      </c>
      <c r="H8">
        <f>PRODUCT(C8:C15)</f>
        <v>0</v>
      </c>
      <c r="K8">
        <f>IF(O8=0,1,O8)</f>
        <v>1</v>
      </c>
      <c r="M8">
        <f t="shared" ref="M8:M15" si="0">C8*N8</f>
        <v>0</v>
      </c>
      <c r="N8">
        <f t="shared" ref="N8:N15" si="1">B8-1</f>
        <v>-1</v>
      </c>
      <c r="O8">
        <f t="shared" ref="O8:O15" si="2">(1-C8)*B8</f>
        <v>0</v>
      </c>
    </row>
    <row r="9" spans="1:15" ht="15.75">
      <c r="A9" s="7">
        <v>2</v>
      </c>
      <c r="B9" s="2"/>
      <c r="C9" s="2"/>
      <c r="E9" s="5" t="s">
        <v>21</v>
      </c>
      <c r="H9">
        <f>IF(SUM(C8:C15)=8,SUM(N8:N15),IF(SUM(C8:C15)=7,SUM(O8:O15),0))</f>
        <v>0</v>
      </c>
      <c r="K9">
        <f t="shared" ref="K9:K14" si="3">IF(O9=0,1,O9)</f>
        <v>1</v>
      </c>
      <c r="M9">
        <f t="shared" si="0"/>
        <v>0</v>
      </c>
      <c r="N9">
        <f t="shared" si="1"/>
        <v>-1</v>
      </c>
      <c r="O9">
        <f t="shared" si="2"/>
        <v>0</v>
      </c>
    </row>
    <row r="10" spans="1:15" ht="15.75">
      <c r="A10" s="7">
        <v>3</v>
      </c>
      <c r="B10" s="2"/>
      <c r="C10" s="2"/>
      <c r="E10" s="5" t="s">
        <v>22</v>
      </c>
      <c r="H10">
        <f>IF(SUM(C8:C15)=8,N8*SUM(N9:N15)+N9*SUM(N10:N15)+N10*SUM(N11:N15)+N11*SUM(N12:N15)+N12*SUM(N13:N15)+N13*SUM(N14:N15)+N14*N15,IF(SUM(C8:C15)=7,SUM(O8:O15)*SUM(M8:M15),IF(SUM(C8:C15)=6,PRODUCT(K8:K15),0)))</f>
        <v>0</v>
      </c>
      <c r="K10">
        <f t="shared" si="3"/>
        <v>1</v>
      </c>
      <c r="M10">
        <f t="shared" si="0"/>
        <v>0</v>
      </c>
      <c r="N10">
        <f t="shared" si="1"/>
        <v>-1</v>
      </c>
      <c r="O10">
        <f t="shared" si="2"/>
        <v>0</v>
      </c>
    </row>
    <row r="11" spans="1:15">
      <c r="A11" s="7">
        <v>4</v>
      </c>
      <c r="B11" s="2"/>
      <c r="C11" s="2"/>
      <c r="K11">
        <f t="shared" si="3"/>
        <v>1</v>
      </c>
      <c r="M11">
        <f t="shared" si="0"/>
        <v>0</v>
      </c>
      <c r="N11">
        <f t="shared" si="1"/>
        <v>-1</v>
      </c>
      <c r="O11">
        <f t="shared" si="2"/>
        <v>0</v>
      </c>
    </row>
    <row r="12" spans="1:15">
      <c r="A12" s="7">
        <v>5</v>
      </c>
      <c r="B12" s="2"/>
      <c r="C12" s="2"/>
      <c r="K12">
        <f t="shared" si="3"/>
        <v>1</v>
      </c>
      <c r="M12">
        <f t="shared" si="0"/>
        <v>0</v>
      </c>
      <c r="N12">
        <f t="shared" si="1"/>
        <v>-1</v>
      </c>
      <c r="O12">
        <f t="shared" si="2"/>
        <v>0</v>
      </c>
    </row>
    <row r="13" spans="1:15">
      <c r="A13" s="7">
        <v>6</v>
      </c>
      <c r="B13" s="2"/>
      <c r="C13" s="2"/>
      <c r="K13">
        <f t="shared" si="3"/>
        <v>1</v>
      </c>
      <c r="M13">
        <f t="shared" si="0"/>
        <v>0</v>
      </c>
      <c r="N13">
        <f t="shared" si="1"/>
        <v>-1</v>
      </c>
      <c r="O13">
        <f t="shared" si="2"/>
        <v>0</v>
      </c>
    </row>
    <row r="14" spans="1:15">
      <c r="A14" s="7">
        <v>7</v>
      </c>
      <c r="B14" s="2"/>
      <c r="C14" s="2"/>
      <c r="K14">
        <f t="shared" si="3"/>
        <v>1</v>
      </c>
      <c r="M14">
        <f t="shared" si="0"/>
        <v>0</v>
      </c>
      <c r="N14">
        <f t="shared" si="1"/>
        <v>-1</v>
      </c>
      <c r="O14">
        <f t="shared" si="2"/>
        <v>0</v>
      </c>
    </row>
    <row r="15" spans="1:15">
      <c r="A15" s="7">
        <v>8</v>
      </c>
      <c r="B15" s="2"/>
      <c r="C15" s="2"/>
      <c r="K15">
        <f t="shared" ref="K15" si="4">IF(O15=0,1,O15)</f>
        <v>1</v>
      </c>
      <c r="M15">
        <f t="shared" si="0"/>
        <v>0</v>
      </c>
      <c r="N15">
        <f t="shared" si="1"/>
        <v>-1</v>
      </c>
      <c r="O15">
        <f t="shared" si="2"/>
        <v>0</v>
      </c>
    </row>
    <row r="17" spans="1:8">
      <c r="A17" s="1" t="s">
        <v>38</v>
      </c>
      <c r="E17" s="1" t="s">
        <v>7</v>
      </c>
      <c r="H17">
        <f>H8*B18+H9*B19+H10*B20</f>
        <v>0</v>
      </c>
    </row>
    <row r="18" spans="1:8">
      <c r="A18" s="1" t="s">
        <v>42</v>
      </c>
      <c r="B18" s="2"/>
    </row>
    <row r="19" spans="1:8">
      <c r="A19" s="1" t="s">
        <v>39</v>
      </c>
      <c r="B19" s="2"/>
    </row>
    <row r="20" spans="1:8">
      <c r="A20" s="1" t="s">
        <v>40</v>
      </c>
      <c r="B20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O20"/>
  <sheetViews>
    <sheetView zoomScale="90" zoomScaleNormal="90" workbookViewId="0">
      <selection activeCell="A2" sqref="A2"/>
    </sheetView>
  </sheetViews>
  <sheetFormatPr defaultRowHeight="15"/>
  <cols>
    <col min="1" max="1" width="10.85546875" customWidth="1"/>
    <col min="2" max="2" width="12.85546875" customWidth="1"/>
    <col min="11" max="15" width="0" hidden="1" customWidth="1"/>
  </cols>
  <sheetData>
    <row r="1" spans="1:15" s="11" customFormat="1" ht="27" thickBot="1">
      <c r="A1" s="20" t="s">
        <v>83</v>
      </c>
    </row>
    <row r="2" spans="1:15" ht="15.75" thickTop="1"/>
    <row r="3" spans="1:15" ht="18.75">
      <c r="A3" s="4" t="s">
        <v>24</v>
      </c>
    </row>
    <row r="4" spans="1:15" ht="18.75">
      <c r="A4" s="4" t="s">
        <v>33</v>
      </c>
    </row>
    <row r="5" spans="1:15" ht="18.75">
      <c r="A5" s="4" t="s">
        <v>34</v>
      </c>
    </row>
    <row r="7" spans="1:15" s="5" customFormat="1" ht="15.75">
      <c r="A7" s="6" t="s">
        <v>19</v>
      </c>
      <c r="B7" s="5" t="s">
        <v>20</v>
      </c>
      <c r="C7" s="5" t="s">
        <v>45</v>
      </c>
      <c r="K7" s="5" t="s">
        <v>29</v>
      </c>
      <c r="M7" s="5" t="s">
        <v>27</v>
      </c>
      <c r="N7" s="5" t="s">
        <v>26</v>
      </c>
      <c r="O7" s="5" t="s">
        <v>25</v>
      </c>
    </row>
    <row r="8" spans="1:15" ht="15.75">
      <c r="A8" s="7">
        <v>1</v>
      </c>
      <c r="B8" s="2"/>
      <c r="C8" s="2"/>
      <c r="E8" s="5" t="s">
        <v>22</v>
      </c>
      <c r="H8">
        <f>PRODUCT(C8:C13)</f>
        <v>0</v>
      </c>
      <c r="K8">
        <f>IF(O8=0,1,O8)</f>
        <v>1</v>
      </c>
      <c r="M8">
        <f t="shared" ref="M8:M13" si="0">C8*N8</f>
        <v>0</v>
      </c>
      <c r="N8">
        <f t="shared" ref="N8:N13" si="1">B8-1</f>
        <v>-1</v>
      </c>
      <c r="O8">
        <f t="shared" ref="O8:O13" si="2">(1-C8)*B8</f>
        <v>0</v>
      </c>
    </row>
    <row r="9" spans="1:15" ht="15.75">
      <c r="A9" s="7">
        <v>2</v>
      </c>
      <c r="B9" s="2"/>
      <c r="C9" s="2"/>
      <c r="E9" s="5" t="s">
        <v>23</v>
      </c>
      <c r="H9">
        <f>IF(SUM(C8:C13)=6,SUM(N8:N13),IF(SUM(C8:C13)=5,SUM(O8:O13),0))</f>
        <v>0</v>
      </c>
      <c r="K9">
        <f t="shared" ref="K9:K13" si="3">IF(O9=0,1,O9)</f>
        <v>1</v>
      </c>
      <c r="M9">
        <f t="shared" si="0"/>
        <v>0</v>
      </c>
      <c r="N9">
        <f t="shared" si="1"/>
        <v>-1</v>
      </c>
      <c r="O9">
        <f t="shared" si="2"/>
        <v>0</v>
      </c>
    </row>
    <row r="10" spans="1:15" ht="15.75">
      <c r="A10" s="7">
        <v>3</v>
      </c>
      <c r="B10" s="2"/>
      <c r="C10" s="2"/>
      <c r="E10" s="5" t="s">
        <v>35</v>
      </c>
      <c r="H10">
        <f>IF(SUM(C8:C13)=6,N8*SUM(N9:N13)+N9*SUM(N10:N13)+N10*SUM(N11:N13)+N11*SUM(N12:N13)+N12*N13,IF(SUM(C8:C13)=5,SUM(O8:O13)*SUM(M8:M13),IF(SUM(C8:C13)=4,PRODUCT(K8:K13),0)))</f>
        <v>0</v>
      </c>
      <c r="K10">
        <f t="shared" si="3"/>
        <v>1</v>
      </c>
      <c r="M10">
        <f t="shared" si="0"/>
        <v>0</v>
      </c>
      <c r="N10">
        <f t="shared" si="1"/>
        <v>-1</v>
      </c>
      <c r="O10">
        <f t="shared" si="2"/>
        <v>0</v>
      </c>
    </row>
    <row r="11" spans="1:15">
      <c r="A11" s="7">
        <v>4</v>
      </c>
      <c r="B11" s="2"/>
      <c r="C11" s="2"/>
      <c r="K11">
        <f t="shared" si="3"/>
        <v>1</v>
      </c>
      <c r="M11">
        <f t="shared" si="0"/>
        <v>0</v>
      </c>
      <c r="N11">
        <f t="shared" si="1"/>
        <v>-1</v>
      </c>
      <c r="O11">
        <f t="shared" si="2"/>
        <v>0</v>
      </c>
    </row>
    <row r="12" spans="1:15">
      <c r="A12" s="7">
        <v>5</v>
      </c>
      <c r="B12" s="2"/>
      <c r="C12" s="2"/>
      <c r="K12">
        <f t="shared" si="3"/>
        <v>1</v>
      </c>
      <c r="M12">
        <f t="shared" si="0"/>
        <v>0</v>
      </c>
      <c r="N12">
        <f t="shared" si="1"/>
        <v>-1</v>
      </c>
      <c r="O12">
        <f t="shared" si="2"/>
        <v>0</v>
      </c>
    </row>
    <row r="13" spans="1:15">
      <c r="A13" s="7">
        <v>6</v>
      </c>
      <c r="B13" s="2"/>
      <c r="C13" s="2"/>
      <c r="K13">
        <f t="shared" si="3"/>
        <v>1</v>
      </c>
      <c r="M13">
        <f t="shared" si="0"/>
        <v>0</v>
      </c>
      <c r="N13">
        <f t="shared" si="1"/>
        <v>-1</v>
      </c>
      <c r="O13">
        <f t="shared" si="2"/>
        <v>0</v>
      </c>
    </row>
    <row r="17" spans="1:8">
      <c r="A17" s="1" t="s">
        <v>38</v>
      </c>
      <c r="E17" s="1" t="s">
        <v>7</v>
      </c>
      <c r="H17">
        <f>H8*B18+H9*B19+H10*B20</f>
        <v>0</v>
      </c>
    </row>
    <row r="18" spans="1:8">
      <c r="A18" s="1" t="s">
        <v>40</v>
      </c>
      <c r="B18" s="2"/>
    </row>
    <row r="19" spans="1:8">
      <c r="A19" s="1" t="s">
        <v>41</v>
      </c>
      <c r="B19" s="2"/>
    </row>
    <row r="20" spans="1:8">
      <c r="A20" s="1" t="s">
        <v>43</v>
      </c>
      <c r="B20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O19"/>
  <sheetViews>
    <sheetView zoomScale="90" zoomScaleNormal="90" workbookViewId="0">
      <selection sqref="A1:XFD1"/>
    </sheetView>
  </sheetViews>
  <sheetFormatPr defaultRowHeight="15"/>
  <cols>
    <col min="1" max="1" width="10.85546875" customWidth="1"/>
    <col min="2" max="2" width="12.85546875" customWidth="1"/>
    <col min="11" max="15" width="0" hidden="1" customWidth="1"/>
  </cols>
  <sheetData>
    <row r="1" spans="1:15" s="11" customFormat="1" ht="27" thickBot="1">
      <c r="A1" s="20" t="s">
        <v>84</v>
      </c>
    </row>
    <row r="2" spans="1:15" ht="15.75" thickTop="1"/>
    <row r="3" spans="1:15" ht="18.75">
      <c r="A3" s="4" t="s">
        <v>24</v>
      </c>
    </row>
    <row r="4" spans="1:15" ht="18.75">
      <c r="A4" s="4" t="s">
        <v>36</v>
      </c>
    </row>
    <row r="5" spans="1:15" ht="18.75">
      <c r="A5" s="4" t="s">
        <v>37</v>
      </c>
    </row>
    <row r="7" spans="1:15" s="5" customFormat="1" ht="15.75">
      <c r="A7" s="6" t="s">
        <v>19</v>
      </c>
      <c r="B7" s="5" t="s">
        <v>20</v>
      </c>
      <c r="C7" s="5" t="s">
        <v>45</v>
      </c>
      <c r="K7" s="5" t="s">
        <v>29</v>
      </c>
      <c r="M7" s="5" t="s">
        <v>27</v>
      </c>
      <c r="N7" s="5" t="s">
        <v>26</v>
      </c>
      <c r="O7" s="5" t="s">
        <v>25</v>
      </c>
    </row>
    <row r="8" spans="1:15" ht="15.75">
      <c r="A8" s="7">
        <v>1</v>
      </c>
      <c r="B8" s="2"/>
      <c r="C8" s="2"/>
      <c r="E8" s="5" t="s">
        <v>22</v>
      </c>
      <c r="H8">
        <f>PRODUCT(C8:C13)</f>
        <v>0</v>
      </c>
      <c r="K8">
        <f>IF(O8=0,1,O8)</f>
        <v>1</v>
      </c>
      <c r="M8">
        <f t="shared" ref="M8:M13" si="0">C8*N8</f>
        <v>0</v>
      </c>
      <c r="N8">
        <f t="shared" ref="N8:N13" si="1">B8-1</f>
        <v>-1</v>
      </c>
      <c r="O8">
        <f t="shared" ref="O8:O13" si="2">(1-C8)*B8</f>
        <v>0</v>
      </c>
    </row>
    <row r="9" spans="1:15" ht="15.75">
      <c r="A9" s="7">
        <v>2</v>
      </c>
      <c r="B9" s="2"/>
      <c r="C9" s="2"/>
      <c r="E9" s="5" t="s">
        <v>23</v>
      </c>
      <c r="H9">
        <f>IF(SUM(C8:C13)=6,SUM(N8:N13),IF(SUM(C8:C13)=5,SUM(O8:O13),0))</f>
        <v>0</v>
      </c>
      <c r="K9">
        <f t="shared" ref="K9:K13" si="3">IF(O9=0,1,O9)</f>
        <v>1</v>
      </c>
      <c r="M9">
        <f t="shared" si="0"/>
        <v>0</v>
      </c>
      <c r="N9">
        <f t="shared" si="1"/>
        <v>-1</v>
      </c>
      <c r="O9">
        <f t="shared" si="2"/>
        <v>0</v>
      </c>
    </row>
    <row r="10" spans="1:15" ht="15.75">
      <c r="A10" s="7">
        <v>3</v>
      </c>
      <c r="B10" s="2"/>
      <c r="C10" s="2"/>
      <c r="E10" s="5"/>
      <c r="K10">
        <f t="shared" si="3"/>
        <v>1</v>
      </c>
      <c r="M10">
        <f t="shared" si="0"/>
        <v>0</v>
      </c>
      <c r="N10">
        <f t="shared" si="1"/>
        <v>-1</v>
      </c>
      <c r="O10">
        <f t="shared" si="2"/>
        <v>0</v>
      </c>
    </row>
    <row r="11" spans="1:15">
      <c r="A11" s="7">
        <v>4</v>
      </c>
      <c r="B11" s="2"/>
      <c r="C11" s="2"/>
      <c r="K11">
        <f t="shared" si="3"/>
        <v>1</v>
      </c>
      <c r="M11">
        <f t="shared" si="0"/>
        <v>0</v>
      </c>
      <c r="N11">
        <f t="shared" si="1"/>
        <v>-1</v>
      </c>
      <c r="O11">
        <f t="shared" si="2"/>
        <v>0</v>
      </c>
    </row>
    <row r="12" spans="1:15">
      <c r="A12" s="7">
        <v>5</v>
      </c>
      <c r="B12" s="2"/>
      <c r="C12" s="2"/>
      <c r="K12">
        <f t="shared" si="3"/>
        <v>1</v>
      </c>
      <c r="M12">
        <f t="shared" si="0"/>
        <v>0</v>
      </c>
      <c r="N12">
        <f t="shared" si="1"/>
        <v>-1</v>
      </c>
      <c r="O12">
        <f t="shared" si="2"/>
        <v>0</v>
      </c>
    </row>
    <row r="13" spans="1:15">
      <c r="A13" s="7">
        <v>6</v>
      </c>
      <c r="B13" s="2"/>
      <c r="C13" s="2"/>
      <c r="K13">
        <f t="shared" si="3"/>
        <v>1</v>
      </c>
      <c r="M13">
        <f t="shared" si="0"/>
        <v>0</v>
      </c>
      <c r="N13">
        <f t="shared" si="1"/>
        <v>-1</v>
      </c>
      <c r="O13">
        <f t="shared" si="2"/>
        <v>0</v>
      </c>
    </row>
    <row r="17" spans="1:8">
      <c r="A17" s="1" t="s">
        <v>38</v>
      </c>
      <c r="E17" s="1" t="s">
        <v>7</v>
      </c>
      <c r="H17">
        <f>H8*B18+H9*B19</f>
        <v>0</v>
      </c>
    </row>
    <row r="18" spans="1:8">
      <c r="A18" s="1" t="s">
        <v>39</v>
      </c>
      <c r="B18" s="2"/>
    </row>
    <row r="19" spans="1:8">
      <c r="A19" s="1" t="s">
        <v>40</v>
      </c>
      <c r="B19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K47"/>
  <sheetViews>
    <sheetView zoomScale="90" zoomScaleNormal="90" workbookViewId="0">
      <selection activeCell="A2" sqref="A2"/>
    </sheetView>
  </sheetViews>
  <sheetFormatPr defaultRowHeight="15"/>
  <cols>
    <col min="1" max="1" width="39.140625" customWidth="1"/>
    <col min="4" max="4" width="26.7109375" customWidth="1"/>
    <col min="7" max="7" width="24.85546875" customWidth="1"/>
    <col min="8" max="8" width="14.28515625" customWidth="1"/>
    <col min="10" max="10" width="31" customWidth="1"/>
    <col min="11" max="11" width="14.28515625" customWidth="1"/>
  </cols>
  <sheetData>
    <row r="1" spans="1:5" s="11" customFormat="1" ht="27" thickBot="1">
      <c r="A1" s="20" t="s">
        <v>86</v>
      </c>
    </row>
    <row r="2" spans="1:5" ht="15.75" thickTop="1"/>
    <row r="3" spans="1:5" ht="18.75">
      <c r="A3" s="4" t="s">
        <v>57</v>
      </c>
    </row>
    <row r="4" spans="1:5">
      <c r="A4" t="s">
        <v>85</v>
      </c>
    </row>
    <row r="6" spans="1:5" ht="18.75">
      <c r="A6" s="4" t="s">
        <v>48</v>
      </c>
    </row>
    <row r="7" spans="1:5" ht="18.75">
      <c r="A7" s="4" t="s">
        <v>13</v>
      </c>
    </row>
    <row r="10" spans="1:5">
      <c r="A10" s="1" t="s">
        <v>0</v>
      </c>
      <c r="B10" s="2">
        <v>0</v>
      </c>
      <c r="D10" s="1" t="s">
        <v>49</v>
      </c>
      <c r="E10">
        <f>IF(B14&gt;0,2*B14,1)*IF(B15&gt;0,3*B15,1)*IF(B12+B13=0,1,0)</f>
        <v>1</v>
      </c>
    </row>
    <row r="11" spans="1:5">
      <c r="A11" s="1" t="s">
        <v>1</v>
      </c>
      <c r="B11" s="2">
        <v>0</v>
      </c>
      <c r="D11" s="1" t="s">
        <v>6</v>
      </c>
      <c r="E11">
        <f>IF(B14&gt;0,2*B14,1)*IF(B15&gt;0,3*B15,1)*IF(E10=1,2*B10+B11, IF(AND(B12=1,B13=0),2,IF(AND(B12=0,B13=1),1,0)))</f>
        <v>0</v>
      </c>
    </row>
    <row r="12" spans="1:5">
      <c r="A12" s="1" t="s">
        <v>2</v>
      </c>
      <c r="B12" s="2">
        <v>0</v>
      </c>
      <c r="D12" s="1" t="s">
        <v>3</v>
      </c>
      <c r="E12">
        <f>IF(B14&gt;0,2*B14,1)*IF(B15&gt;0,3*B15,1)*IF(B12+B13=0,2*B10*(B10-1)+B11*(B11-1)/2+2*B10*B11,IF(AND(B12=1,B13=0),2*(2*B10+MAX(B11-1,0)),IF(AND(B12=0,B13=1),2*B10+B11,IF(AND(B12=2,B13=0),2*2,IF(AND(B13=2,B12=0),1,IF(AND(B12=1,B13=1),2,0))))))</f>
        <v>0</v>
      </c>
    </row>
    <row r="13" spans="1:5">
      <c r="A13" s="1" t="s">
        <v>12</v>
      </c>
      <c r="B13" s="2">
        <v>0</v>
      </c>
      <c r="D13" s="1" t="s">
        <v>4</v>
      </c>
      <c r="E13">
        <f>IF(B14&gt;0,2*B14,1)*IF(B15&gt;0,3*B15,1)*IF(B12+B13=0,4*B10*(B10-1)*(B10-2)/3+2*B10*(B10-1)*B11+B11*(B11-1)*B10+B11*(B11-1)*(B11-2)/6,IF(AND(B12=1,B13=0),2*(2*B10*(B10-1)+MAX((B11-1)*(B11-2)/2,0)+MAX(2*B10*(B11-1),0)),IF(AND(B12=0,B13=1),2*B10*(B10-1)+B11*(B11-1)/2+2*B10*B11,IF(AND(B12=2,B13=0),2*2*(2*B10+MAX(B11-2,0)),IF(AND(B12=0,B13=2),2*B10+B11,IF(AND(B12=1,B13=1),2*(2*B10+MAX(B11-1,0)),IF(AND(B12=3,B13=0),8,IF(AND(B12=0,B13=3),1,IF(AND(B12=2,B13=1),4,IF(AND(B12=1,B13=2),2,0))))))))))</f>
        <v>0</v>
      </c>
    </row>
    <row r="14" spans="1:5">
      <c r="A14" s="1" t="s">
        <v>55</v>
      </c>
      <c r="B14" s="2">
        <v>0</v>
      </c>
      <c r="D14" s="1"/>
    </row>
    <row r="15" spans="1:5">
      <c r="A15" s="1" t="s">
        <v>56</v>
      </c>
      <c r="B15" s="2">
        <v>0</v>
      </c>
    </row>
    <row r="18" spans="1:11">
      <c r="A18" s="1" t="s">
        <v>50</v>
      </c>
      <c r="B18" s="2">
        <v>0</v>
      </c>
      <c r="D18" s="1" t="s">
        <v>7</v>
      </c>
      <c r="E18">
        <f>E10*B18+E11*B19+E12*B20+E13*B21</f>
        <v>0</v>
      </c>
    </row>
    <row r="19" spans="1:11">
      <c r="A19" s="1" t="s">
        <v>8</v>
      </c>
      <c r="B19" s="2">
        <v>0</v>
      </c>
    </row>
    <row r="20" spans="1:11">
      <c r="A20" s="1" t="s">
        <v>9</v>
      </c>
      <c r="B20" s="2">
        <v>0</v>
      </c>
    </row>
    <row r="21" spans="1:11">
      <c r="A21" s="1" t="s">
        <v>10</v>
      </c>
      <c r="B21" s="2">
        <v>0</v>
      </c>
    </row>
    <row r="25" spans="1:11" s="24" customFormat="1"/>
    <row r="26" spans="1:11" s="12" customFormat="1" ht="26.25">
      <c r="A26" s="10" t="s">
        <v>105</v>
      </c>
    </row>
    <row r="27" spans="1:11" s="12" customFormat="1">
      <c r="A27" t="s">
        <v>79</v>
      </c>
    </row>
    <row r="28" spans="1:11" s="12" customFormat="1"/>
    <row r="29" spans="1:11" s="12" customFormat="1">
      <c r="B29" s="1" t="s">
        <v>66</v>
      </c>
      <c r="C29" s="1" t="s">
        <v>70</v>
      </c>
      <c r="D29" s="1" t="s">
        <v>71</v>
      </c>
      <c r="E29" s="1" t="s">
        <v>72</v>
      </c>
    </row>
    <row r="30" spans="1:11" s="12" customFormat="1">
      <c r="A30" s="29" t="s">
        <v>90</v>
      </c>
      <c r="B30" s="23" t="s">
        <v>77</v>
      </c>
      <c r="C30" s="23">
        <v>1</v>
      </c>
      <c r="D30" s="12">
        <f>LEN(B30)</f>
        <v>2</v>
      </c>
      <c r="E30" s="12">
        <f>IF(ISNUMBER(SEARCH(C30,B30)),1,0)</f>
        <v>1</v>
      </c>
    </row>
    <row r="31" spans="1:11" s="12" customFormat="1">
      <c r="A31" s="29" t="s">
        <v>91</v>
      </c>
      <c r="B31" s="23" t="s">
        <v>77</v>
      </c>
      <c r="C31" s="23" t="s">
        <v>69</v>
      </c>
      <c r="D31" s="12">
        <f>LEN(B31)</f>
        <v>2</v>
      </c>
      <c r="E31" s="12">
        <f>IF(ISNUMBER(SEARCH(C31,B31)),1,0)</f>
        <v>1</v>
      </c>
      <c r="G31" s="1" t="s">
        <v>0</v>
      </c>
      <c r="H31" s="14">
        <f>COUNTIF(D30:D43,3)</f>
        <v>1</v>
      </c>
      <c r="J31" s="1" t="s">
        <v>49</v>
      </c>
      <c r="K31" s="12">
        <f>IF(H33+H34=0,1,0)</f>
        <v>0</v>
      </c>
    </row>
    <row r="32" spans="1:11" s="12" customFormat="1">
      <c r="A32" s="29" t="s">
        <v>92</v>
      </c>
      <c r="B32" s="23" t="s">
        <v>77</v>
      </c>
      <c r="C32" s="23">
        <v>2</v>
      </c>
      <c r="D32" s="12">
        <f>LEN(B32)</f>
        <v>2</v>
      </c>
      <c r="E32" s="12">
        <f>IF(ISNUMBER(SEARCH(C32,B32)),1,0)</f>
        <v>0</v>
      </c>
      <c r="G32" s="1" t="s">
        <v>1</v>
      </c>
      <c r="H32" s="14">
        <f>COUNTIF(D30:D43,2)</f>
        <v>7</v>
      </c>
      <c r="J32" s="1" t="s">
        <v>6</v>
      </c>
      <c r="K32" s="12">
        <f>IF(K31=1,2*H31+H32, IF(AND(H33=1,H34=0),2,IF(AND(H33=0,H34=1),1,0)))</f>
        <v>0</v>
      </c>
    </row>
    <row r="33" spans="1:11" s="12" customFormat="1">
      <c r="A33" s="29" t="s">
        <v>93</v>
      </c>
      <c r="B33" s="23">
        <v>1</v>
      </c>
      <c r="C33" s="23">
        <v>1</v>
      </c>
      <c r="D33" s="12">
        <f>LEN(B33)</f>
        <v>1</v>
      </c>
      <c r="E33" s="12">
        <f>IF(ISNUMBER(SEARCH(C33,B33)),1,0)</f>
        <v>1</v>
      </c>
      <c r="G33" s="1" t="s">
        <v>2</v>
      </c>
      <c r="H33" s="25">
        <f>COUNTIFS(E30:E43,0,D30:D43,2)</f>
        <v>1</v>
      </c>
      <c r="J33" s="1" t="s">
        <v>3</v>
      </c>
      <c r="K33" s="12">
        <f>IF(H33+H34=0,2*H31*(H31-1)+H32*(H32-1)/2+2*H31*H32,IF(AND(H33=1,H34=0),2*(2*H31+MAX(H32-1,0)),IF(AND(H33=0,H34=1),2*H31+H32,IF(AND(H33=2,H34=0),2*2,IF(AND(H34=2,H33=0),1,IF(AND(H33=1,H34=1),2,0))))))</f>
        <v>2</v>
      </c>
    </row>
    <row r="34" spans="1:11" s="12" customFormat="1">
      <c r="A34" s="29" t="s">
        <v>94</v>
      </c>
      <c r="B34" s="23">
        <v>1</v>
      </c>
      <c r="C34" s="23">
        <v>1</v>
      </c>
      <c r="D34" s="12">
        <f>LEN(B34)</f>
        <v>1</v>
      </c>
      <c r="E34" s="12">
        <f>IF(ISNUMBER(SEARCH(C34,B34)),1,0)</f>
        <v>1</v>
      </c>
      <c r="G34" s="1" t="s">
        <v>12</v>
      </c>
      <c r="H34" s="25">
        <f>COUNTIFS(E30:E43,0,D30:D43,1)</f>
        <v>1</v>
      </c>
      <c r="J34" s="1" t="s">
        <v>4</v>
      </c>
      <c r="K34" s="12">
        <f>IF(H33+H34=0,4*H31*(H31-1)*(H31-2)/3+2*H31*(H31-1)*H32+H32*(H32-1)*H31+H32*(H32-1)*(H32-2)/6,IF(AND(H33=1,H34=0),2*(2*H31*(H31-1)+MAX((H32-1)*(H32-2)/2,0)+MAX(2*H31*(H32-1),0)),IF(AND(H33=0,H34=1),2*H31*(H31-1)+H32*(H32-1)/2+2*H31*H32,IF(AND(H33=2,H34=0),2*2*(2*H31+MAX(H32-2,0)),IF(AND(H33=0,H34=2),2*H31+H32,IF(AND(H33=1,H34=1),2*(2*H31+MAX(H32-1,0)),IF(AND(H33=3,H34=0),8,IF(AND(H33=0,H34=3),1,IF(AND(H33=2,H34=1),4,IF(AND(H33=1,H34=2),2,0))))))))))</f>
        <v>16</v>
      </c>
    </row>
    <row r="35" spans="1:11" s="12" customFormat="1">
      <c r="A35" s="29" t="s">
        <v>95</v>
      </c>
      <c r="B35" s="23">
        <v>1</v>
      </c>
      <c r="C35" s="23">
        <v>1</v>
      </c>
      <c r="D35" s="12">
        <f>LEN(B35)</f>
        <v>1</v>
      </c>
      <c r="E35" s="12">
        <f>IF(ISNUMBER(SEARCH(C35,B35)),1,0)</f>
        <v>1</v>
      </c>
      <c r="G35" s="1"/>
      <c r="H35" s="14"/>
      <c r="J35" s="1"/>
    </row>
    <row r="36" spans="1:11" s="12" customFormat="1">
      <c r="A36" s="29" t="s">
        <v>96</v>
      </c>
      <c r="B36" s="23" t="s">
        <v>77</v>
      </c>
      <c r="C36" s="23">
        <v>1</v>
      </c>
      <c r="D36" s="12">
        <f>LEN(B36)</f>
        <v>2</v>
      </c>
      <c r="E36" s="12">
        <f>IF(ISNUMBER(SEARCH(C36,B36)),1,0)</f>
        <v>1</v>
      </c>
      <c r="G36" s="1" t="s">
        <v>50</v>
      </c>
      <c r="H36" s="27">
        <v>10000</v>
      </c>
      <c r="J36" s="1" t="s">
        <v>7</v>
      </c>
      <c r="K36" s="28">
        <f>K31*H36+K32*H37+K33*H38+K34*H39</f>
        <v>360</v>
      </c>
    </row>
    <row r="37" spans="1:11" s="12" customFormat="1">
      <c r="A37" s="29" t="s">
        <v>97</v>
      </c>
      <c r="B37" s="23" t="s">
        <v>77</v>
      </c>
      <c r="C37" s="23">
        <v>1</v>
      </c>
      <c r="D37" s="12">
        <f>LEN(B37)</f>
        <v>2</v>
      </c>
      <c r="E37" s="12">
        <f>IF(ISNUMBER(SEARCH(C37,B37)),1,0)</f>
        <v>1</v>
      </c>
      <c r="G37" s="1" t="s">
        <v>8</v>
      </c>
      <c r="H37" s="27">
        <v>1000</v>
      </c>
    </row>
    <row r="38" spans="1:11" s="12" customFormat="1">
      <c r="A38" s="29" t="s">
        <v>98</v>
      </c>
      <c r="B38" s="23" t="s">
        <v>77</v>
      </c>
      <c r="C38" s="23">
        <v>1</v>
      </c>
      <c r="D38" s="12">
        <f>LEN(B38)</f>
        <v>2</v>
      </c>
      <c r="E38" s="12">
        <f>IF(ISNUMBER(SEARCH(C38,B38)),1,0)</f>
        <v>1</v>
      </c>
      <c r="G38" s="1" t="s">
        <v>9</v>
      </c>
      <c r="H38" s="27">
        <v>100</v>
      </c>
    </row>
    <row r="39" spans="1:11" s="12" customFormat="1">
      <c r="A39" s="29" t="s">
        <v>99</v>
      </c>
      <c r="B39" s="23">
        <v>1</v>
      </c>
      <c r="C39" s="23">
        <v>1</v>
      </c>
      <c r="D39" s="12">
        <f>LEN(B39)</f>
        <v>1</v>
      </c>
      <c r="E39" s="12">
        <f>IF(ISNUMBER(SEARCH(C39,B39)),1,0)</f>
        <v>1</v>
      </c>
      <c r="G39" s="1" t="s">
        <v>10</v>
      </c>
      <c r="H39" s="27">
        <v>10</v>
      </c>
    </row>
    <row r="40" spans="1:11" s="12" customFormat="1">
      <c r="A40" s="29" t="s">
        <v>100</v>
      </c>
      <c r="B40" s="23">
        <v>1</v>
      </c>
      <c r="C40" s="23" t="s">
        <v>69</v>
      </c>
      <c r="D40" s="12">
        <f>LEN(B40)</f>
        <v>1</v>
      </c>
      <c r="E40" s="12">
        <f>IF(ISNUMBER(SEARCH(C40,B40)),1,0)</f>
        <v>0</v>
      </c>
    </row>
    <row r="41" spans="1:11" s="12" customFormat="1">
      <c r="A41" s="29" t="s">
        <v>101</v>
      </c>
      <c r="B41" s="23">
        <v>1</v>
      </c>
      <c r="C41" s="23">
        <v>1</v>
      </c>
      <c r="D41" s="12">
        <f>LEN(B41)</f>
        <v>1</v>
      </c>
      <c r="E41" s="12">
        <f>IF(ISNUMBER(SEARCH(C41,B41)),1,0)</f>
        <v>1</v>
      </c>
    </row>
    <row r="42" spans="1:11" s="12" customFormat="1">
      <c r="A42" s="29" t="s">
        <v>102</v>
      </c>
      <c r="B42" s="23" t="s">
        <v>78</v>
      </c>
      <c r="C42" s="23" t="s">
        <v>69</v>
      </c>
      <c r="D42" s="12">
        <f>LEN(B42)</f>
        <v>3</v>
      </c>
      <c r="E42" s="12">
        <f>IF(ISNUMBER(SEARCH(C42,B42)),1,0)</f>
        <v>1</v>
      </c>
    </row>
    <row r="43" spans="1:11" s="12" customFormat="1">
      <c r="A43" s="29" t="s">
        <v>103</v>
      </c>
      <c r="B43" s="23" t="s">
        <v>77</v>
      </c>
      <c r="C43" s="23" t="s">
        <v>69</v>
      </c>
      <c r="D43" s="12">
        <f>LEN(B43)</f>
        <v>2</v>
      </c>
      <c r="E43" s="12">
        <f>IF(ISNUMBER(SEARCH(C43,B43)),1,0)</f>
        <v>1</v>
      </c>
    </row>
    <row r="44" spans="1:11" s="12" customFormat="1">
      <c r="B44" s="18"/>
      <c r="C44" s="17"/>
      <c r="D44" s="16"/>
    </row>
    <row r="45" spans="1:11" s="12" customFormat="1">
      <c r="B45" s="14"/>
      <c r="D45" s="21" t="s">
        <v>73</v>
      </c>
      <c r="E45" s="21" t="s">
        <v>74</v>
      </c>
    </row>
    <row r="46" spans="1:11" s="12" customFormat="1">
      <c r="D46" s="22">
        <f>PRODUCT(D30:D43)</f>
        <v>384</v>
      </c>
      <c r="E46" s="22">
        <f>SUM(E30:E43)</f>
        <v>12</v>
      </c>
    </row>
    <row r="47" spans="1:11" s="12" customFormat="1"/>
  </sheetData>
  <conditionalFormatting sqref="E30:E43">
    <cfRule type="cellIs" dxfId="1" priority="1" operator="equal">
      <formula>0</formula>
    </cfRule>
    <cfRule type="cellIs" dxfId="0" priority="2" operator="equal">
      <formula>1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5"/>
  <sheetViews>
    <sheetView zoomScale="90" zoomScaleNormal="90" workbookViewId="0">
      <selection activeCell="A2" sqref="A2"/>
    </sheetView>
  </sheetViews>
  <sheetFormatPr defaultRowHeight="15"/>
  <cols>
    <col min="1" max="1" width="39.28515625" customWidth="1"/>
    <col min="4" max="4" width="26.7109375" customWidth="1"/>
    <col min="7" max="7" width="19.5703125" customWidth="1"/>
  </cols>
  <sheetData>
    <row r="1" spans="1:5" s="11" customFormat="1" ht="27" thickBot="1">
      <c r="A1" s="20" t="s">
        <v>87</v>
      </c>
    </row>
    <row r="2" spans="1:5" ht="15.75" thickTop="1"/>
    <row r="3" spans="1:5" ht="18.75">
      <c r="A3" s="4" t="s">
        <v>57</v>
      </c>
    </row>
    <row r="4" spans="1:5">
      <c r="A4" t="s">
        <v>88</v>
      </c>
    </row>
    <row r="6" spans="1:5" ht="18.75">
      <c r="A6" s="4" t="s">
        <v>48</v>
      </c>
    </row>
    <row r="7" spans="1:5" ht="18.75">
      <c r="A7" s="4" t="s">
        <v>13</v>
      </c>
    </row>
    <row r="9" spans="1:5" ht="18.75">
      <c r="A9" s="4" t="s">
        <v>89</v>
      </c>
    </row>
    <row r="10" spans="1:5" ht="18.75">
      <c r="A10" s="4" t="s">
        <v>59</v>
      </c>
    </row>
    <row r="12" spans="1:5">
      <c r="A12" s="1" t="s">
        <v>0</v>
      </c>
      <c r="B12" s="2">
        <v>0</v>
      </c>
      <c r="D12" s="1" t="s">
        <v>53</v>
      </c>
      <c r="E12">
        <f>IF(B16&gt;0,2*B16,1)*IF(B17&gt;0,3*B17,1)*IF(B14+B15=0,1,0)</f>
        <v>1</v>
      </c>
    </row>
    <row r="13" spans="1:5">
      <c r="A13" s="1" t="s">
        <v>1</v>
      </c>
      <c r="B13" s="2">
        <v>0</v>
      </c>
      <c r="D13" s="1" t="s">
        <v>54</v>
      </c>
      <c r="E13">
        <f>IF(B16&gt;0,2*B16,1)*IF(B17&gt;0,3*B17,1)*IF(E12=1,2*B12+B13, IF(AND(B14=1,B15=0),2,IF(AND(B14=0,B15=1),1,0)))</f>
        <v>0</v>
      </c>
    </row>
    <row r="14" spans="1:5">
      <c r="A14" s="1" t="s">
        <v>2</v>
      </c>
      <c r="B14" s="2">
        <v>0</v>
      </c>
      <c r="D14" s="1" t="s">
        <v>62</v>
      </c>
      <c r="E14">
        <f>IF(B16&gt;0,2*B16,1)*IF(B17&gt;0,3*B17,1)*IF(B14+B15=0,2*B12*(B12-1)+B13*(B13-1)/2+2*B12*B13,IF(AND(B14=1,B15=0),2*(2*B12+MAX(B13-1,0)),IF(AND(B14=0,B15=1),2*B12+B13,IF(AND(B14=2,B15=0),2*2,IF(AND(B15=2,B14=0),1,IF(AND(B14=1,B15=1),2,0))))))</f>
        <v>0</v>
      </c>
    </row>
    <row r="15" spans="1:5">
      <c r="A15" s="1" t="s">
        <v>12</v>
      </c>
      <c r="B15" s="2">
        <v>0</v>
      </c>
      <c r="D15" s="1" t="s">
        <v>63</v>
      </c>
      <c r="E15">
        <f>IF(B16&gt;0,2*B16,1)*IF(B17&gt;0,3*B17,1)*IF(B14+B15=0,4*B12*(B12-1)*(B12-2)/3+2*B12*(B12-1)*B13+B13*(B13-1)*B12+B13*(B13-1)*(B13-2)/6,IF(AND(B14=1,B15=0),2*(2*B12*(B12-1)+MAX((B13-1)*(B13-2)/2,0)+MAX(2*B12*(B13-1),0)),IF(AND(B14=0,B15=1),2*B12*(B12-1)+B13*(B13-1)/2+2*B12*B13,IF(AND(B14=2,B15=0),2*2*(2*B12+MAX(B13-2,0)),IF(AND(B14=0,B15=2),2*B12+B13,IF(AND(B14=1,B15=1),2*(2*B12+MAX(B13-1,0)),IF(AND(B14=3,B15=0),8,IF(AND(B14=0,B15=3),1,IF(AND(B14=2,B15=1),4,IF(AND(B14=1,B15=2),2,0))))))))))</f>
        <v>0</v>
      </c>
    </row>
    <row r="16" spans="1:5">
      <c r="A16" s="1" t="s">
        <v>55</v>
      </c>
      <c r="B16" s="2">
        <v>0</v>
      </c>
      <c r="D16" s="1"/>
    </row>
    <row r="17" spans="1:5">
      <c r="A17" s="1" t="s">
        <v>56</v>
      </c>
      <c r="B17" s="2">
        <v>0</v>
      </c>
    </row>
    <row r="20" spans="1:5">
      <c r="A20" s="1" t="s">
        <v>51</v>
      </c>
      <c r="B20" s="2">
        <v>0</v>
      </c>
      <c r="D20" s="1" t="s">
        <v>7</v>
      </c>
      <c r="E20">
        <f>E12*B20+E13*B21+E14*B22+E15*B23</f>
        <v>0</v>
      </c>
    </row>
    <row r="21" spans="1:5">
      <c r="A21" s="1" t="s">
        <v>52</v>
      </c>
      <c r="B21" s="2">
        <v>0</v>
      </c>
    </row>
    <row r="22" spans="1:5">
      <c r="A22" s="1" t="s">
        <v>60</v>
      </c>
      <c r="B22" s="2">
        <v>0</v>
      </c>
    </row>
    <row r="23" spans="1:5">
      <c r="A23" s="1" t="s">
        <v>61</v>
      </c>
      <c r="B23" s="2">
        <v>0</v>
      </c>
    </row>
    <row r="25" spans="1:5">
      <c r="D25" s="3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försätt</vt:lpstr>
      <vt:lpstr>stryktips</vt:lpstr>
      <vt:lpstr>v75</vt:lpstr>
      <vt:lpstr>v86</vt:lpstr>
      <vt:lpstr>v64</vt:lpstr>
      <vt:lpstr>v65</vt:lpstr>
      <vt:lpstr>Supertoto 14</vt:lpstr>
      <vt:lpstr>Supertoto Extra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martinb</dc:creator>
  <cp:lastModifiedBy>martinb</cp:lastModifiedBy>
  <dcterms:created xsi:type="dcterms:W3CDTF">2012-08-15T18:40:41Z</dcterms:created>
  <dcterms:modified xsi:type="dcterms:W3CDTF">2018-09-11T20:34:02Z</dcterms:modified>
</cp:coreProperties>
</file>